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gallagh/Dropbox/Gack_Server active/!Classes/Current/Chem352_S18/Lecture Materials/Unit-II/Lecture-4/Part I/media/"/>
    </mc:Choice>
  </mc:AlternateContent>
  <xr:revisionPtr revIDLastSave="0" documentId="13_ncr:1_{2925927B-D08B-C547-9151-D43F66BD5D3C}" xr6:coauthVersionLast="28" xr6:coauthVersionMax="28" xr10:uidLastSave="{00000000-0000-0000-0000-000000000000}"/>
  <bookViews>
    <workbookView xWindow="2840" yWindow="3880" windowWidth="30760" windowHeight="14400" activeTab="1" xr2:uid="{94E55A51-E654-8D45-9071-EBCFFEE3CBB9}"/>
  </bookViews>
  <sheets>
    <sheet name="Example 1" sheetId="1" r:id="rId1"/>
    <sheet name="Example 2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7" i="2"/>
  <c r="E8" i="2"/>
  <c r="E7" i="2"/>
  <c r="F3" i="2" l="1"/>
  <c r="F4" i="2"/>
  <c r="F5" i="2"/>
  <c r="F2" i="2"/>
  <c r="E2" i="2"/>
  <c r="E3" i="2"/>
  <c r="E4" i="2"/>
  <c r="E5" i="2"/>
  <c r="D3" i="2"/>
  <c r="D4" i="2"/>
  <c r="D5" i="2"/>
  <c r="D2" i="2"/>
  <c r="C16" i="1"/>
  <c r="C14" i="1"/>
  <c r="E12" i="1"/>
  <c r="E10" i="1"/>
  <c r="E9" i="1"/>
  <c r="D2" i="1" l="1"/>
  <c r="C10" i="1" s="1"/>
  <c r="D3" i="1"/>
  <c r="D4" i="1"/>
  <c r="D5" i="1"/>
  <c r="D6" i="1"/>
  <c r="D7" i="1"/>
  <c r="C3" i="1"/>
  <c r="C4" i="1"/>
  <c r="C5" i="1"/>
  <c r="C6" i="1"/>
  <c r="C7" i="1"/>
  <c r="C2" i="1"/>
  <c r="C9" i="1" l="1"/>
</calcChain>
</file>

<file path=xl/sharedStrings.xml><?xml version="1.0" encoding="utf-8"?>
<sst xmlns="http://schemas.openxmlformats.org/spreadsheetml/2006/main" count="27" uniqueCount="26">
  <si>
    <t>[S] {mM}</t>
  </si>
  <si>
    <t>vo {mM/min}</t>
  </si>
  <si>
    <t>1/vo</t>
  </si>
  <si>
    <t>mM/min   =</t>
  </si>
  <si>
    <t>mM   =</t>
  </si>
  <si>
    <t>Vmax   =</t>
  </si>
  <si>
    <t>Km   =</t>
  </si>
  <si>
    <t>M/s</t>
  </si>
  <si>
    <t>M</t>
  </si>
  <si>
    <t>[E]total  =</t>
  </si>
  <si>
    <t>μΜ   =</t>
  </si>
  <si>
    <t xml:space="preserve">kcat    = </t>
  </si>
  <si>
    <t>1/s</t>
  </si>
  <si>
    <t xml:space="preserve">kcat/Km   = </t>
  </si>
  <si>
    <t>1/M•s</t>
  </si>
  <si>
    <t>1/[S] {1/mM}</t>
  </si>
  <si>
    <t>1/vo {min/mM}</t>
  </si>
  <si>
    <t>[Midazolam] {μM}</t>
  </si>
  <si>
    <t>vo  {pmol L-1 min-1}</t>
  </si>
  <si>
    <t>vo with 0.1 μM ketoconazole {pmol L-1 min-1}</t>
  </si>
  <si>
    <t>1/vo_I</t>
  </si>
  <si>
    <t>Vmax =</t>
  </si>
  <si>
    <t>Km =</t>
  </si>
  <si>
    <t>pM/min</t>
  </si>
  <si>
    <t>μM</t>
  </si>
  <si>
    <t>1/[S]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</si>
</sst>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00"/>
    <numFmt numFmtId="167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Lineweaver-Burke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1'!$D$1</c:f>
              <c:strCache>
                <c:ptCount val="1"/>
                <c:pt idx="0">
                  <c:v>1/vo {min/mM}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100"/>
            <c:dispRSqr val="0"/>
            <c:dispEq val="0"/>
          </c:trendline>
          <c:xVal>
            <c:numRef>
              <c:f>'Example 1'!$C$2:$C$7</c:f>
              <c:numCache>
                <c:formatCode>General</c:formatCode>
                <c:ptCount val="6"/>
                <c:pt idx="0">
                  <c:v>125</c:v>
                </c:pt>
                <c:pt idx="1">
                  <c:v>100</c:v>
                </c:pt>
                <c:pt idx="2">
                  <c:v>25</c:v>
                </c:pt>
                <c:pt idx="3">
                  <c:v>10</c:v>
                </c:pt>
                <c:pt idx="4">
                  <c:v>0.5</c:v>
                </c:pt>
                <c:pt idx="5">
                  <c:v>0.1</c:v>
                </c:pt>
              </c:numCache>
            </c:numRef>
          </c:xVal>
          <c:yVal>
            <c:numRef>
              <c:f>'Example 1'!$D$2:$D$7</c:f>
              <c:numCache>
                <c:formatCode>0.000</c:formatCode>
                <c:ptCount val="6"/>
                <c:pt idx="0">
                  <c:v>2.5000000000000001E-2</c:v>
                </c:pt>
                <c:pt idx="1">
                  <c:v>2.2222222222222223E-2</c:v>
                </c:pt>
                <c:pt idx="2">
                  <c:v>1.3333333333333334E-2</c:v>
                </c:pt>
                <c:pt idx="3">
                  <c:v>1.1494252873563218E-2</c:v>
                </c:pt>
                <c:pt idx="4">
                  <c:v>1.1111111111111112E-2</c:v>
                </c:pt>
                <c:pt idx="5">
                  <c:v>1.0526315789473684E-2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0B-8847-A288-145B14EDB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100400"/>
        <c:axId val="318131456"/>
      </c:scatterChart>
      <c:valAx>
        <c:axId val="318100400"/>
        <c:scaling>
          <c:orientation val="minMax"/>
          <c:min val="-10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1/[S] {1/mM}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131456"/>
        <c:crosses val="autoZero"/>
        <c:crossBetween val="midCat"/>
      </c:valAx>
      <c:valAx>
        <c:axId val="318131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1/vo {min/mM}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100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'Example 2'!$E$1</c:f>
              <c:strCache>
                <c:ptCount val="1"/>
                <c:pt idx="0">
                  <c:v>1/vo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backward val="0.5"/>
            <c:dispRSqr val="0"/>
            <c:dispEq val="0"/>
          </c:trendline>
          <c:xVal>
            <c:numRef>
              <c:f>'Example 2'!$D$2:$D$5</c:f>
              <c:numCache>
                <c:formatCode>0.00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</c:numCache>
            </c:numRef>
          </c:xVal>
          <c:yVal>
            <c:numRef>
              <c:f>'Example 2'!$E$2:$E$5</c:f>
              <c:numCache>
                <c:formatCode>0.00000</c:formatCode>
                <c:ptCount val="4"/>
                <c:pt idx="0">
                  <c:v>0.01</c:v>
                </c:pt>
                <c:pt idx="1">
                  <c:v>6.41025641025641E-3</c:v>
                </c:pt>
                <c:pt idx="2">
                  <c:v>4.5045045045045045E-3</c:v>
                </c:pt>
                <c:pt idx="3">
                  <c:v>3.0959752321981426E-3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E2-C245-9C6D-F797147CC56D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backward val="0.5"/>
            <c:dispRSqr val="0"/>
            <c:dispEq val="0"/>
          </c:trendline>
          <c:xVal>
            <c:numRef>
              <c:f>'Example 2'!$D$2:$D$5</c:f>
              <c:numCache>
                <c:formatCode>0.00</c:formatCode>
                <c:ptCount val="4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</c:numCache>
            </c:numRef>
          </c:xVal>
          <c:yVal>
            <c:numRef>
              <c:f>'Example 2'!$F$2:$F$5</c:f>
              <c:numCache>
                <c:formatCode>0.0000</c:formatCode>
                <c:ptCount val="4"/>
                <c:pt idx="0">
                  <c:v>9.0909090909090912E-2</c:v>
                </c:pt>
                <c:pt idx="1">
                  <c:v>5.5555555555555552E-2</c:v>
                </c:pt>
                <c:pt idx="2">
                  <c:v>3.7037037037037035E-2</c:v>
                </c:pt>
                <c:pt idx="3">
                  <c:v>3.0303030303030304E-2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E2-C245-9C6D-F797147CC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004847"/>
        <c:axId val="686006543"/>
      </c:scatterChart>
      <c:valAx>
        <c:axId val="6860048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006543"/>
        <c:crosses val="autoZero"/>
        <c:crossBetween val="midCat"/>
      </c:valAx>
      <c:valAx>
        <c:axId val="686006543"/>
        <c:scaling>
          <c:orientation val="minMax"/>
          <c:min val="-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1/vo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0048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673920</xdr:colOff>
      <xdr:row>0</xdr:row>
      <xdr:rowOff>62271</xdr:rowOff>
    </xdr:from>
    <xdr:to>
      <xdr:col>11</xdr:col>
      <xdr:colOff>410602</xdr:colOff>
      <xdr:row>17</xdr:row>
      <xdr:rowOff>133685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41435A-65D8-F144-B3D0-60768AE33E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107950</xdr:rowOff>
    </xdr:from>
    <xdr:to>
      <xdr:col>12</xdr:col>
      <xdr:colOff>577850</xdr:colOff>
      <xdr:row>14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661FF7-020D-0547-8ABC-4990E5FE6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A41B-B338-FE46-81E5-E610D8DB91CD}">
  <dimension ref="A1:F16"/>
  <sheetViews>
    <sheetView zoomScale="133" zoomScaleNormal="186" workbookViewId="0">
      <selection activeCell="M6" sqref="M6"/>
    </sheetView>
  </sheetViews>
  <sheetFormatPr baseColWidth="10" defaultRowHeight="16" x14ac:dyDescent="0.2"/>
  <cols>
    <col min="2" max="3" width="11.5" customWidth="1"/>
    <col min="4" max="4" width="12.83203125" customWidth="1"/>
    <col min="5" max="5" width="12.1640625" bestFit="1" customWidth="1"/>
  </cols>
  <sheetData>
    <row r="1" spans="1:6" x14ac:dyDescent="0.2">
      <c r="A1" s="7" t="s">
        <v>0</v>
      </c>
      <c r="B1" s="7" t="s">
        <v>1</v>
      </c>
      <c r="C1" s="7" t="s">
        <v>15</v>
      </c>
      <c r="D1" s="7" t="s">
        <v>16</v>
      </c>
    </row>
    <row r="2" spans="1:6" x14ac:dyDescent="0.2">
      <c r="A2" s="8">
        <v>8.0000000000000002E-3</v>
      </c>
      <c r="B2">
        <v>40</v>
      </c>
      <c r="C2">
        <f>1/A2</f>
        <v>125</v>
      </c>
      <c r="D2" s="3">
        <f>1/B2</f>
        <v>2.5000000000000001E-2</v>
      </c>
    </row>
    <row r="3" spans="1:6" x14ac:dyDescent="0.2">
      <c r="A3" s="8">
        <v>0.01</v>
      </c>
      <c r="B3">
        <v>45</v>
      </c>
      <c r="C3">
        <f t="shared" ref="C3:D7" si="0">1/A3</f>
        <v>100</v>
      </c>
      <c r="D3" s="3">
        <f t="shared" si="0"/>
        <v>2.2222222222222223E-2</v>
      </c>
    </row>
    <row r="4" spans="1:6" x14ac:dyDescent="0.2">
      <c r="A4" s="8">
        <v>0.04</v>
      </c>
      <c r="B4">
        <v>75</v>
      </c>
      <c r="C4">
        <f t="shared" si="0"/>
        <v>25</v>
      </c>
      <c r="D4" s="3">
        <f t="shared" si="0"/>
        <v>1.3333333333333334E-2</v>
      </c>
    </row>
    <row r="5" spans="1:6" x14ac:dyDescent="0.2">
      <c r="A5" s="8">
        <v>0.1</v>
      </c>
      <c r="B5">
        <v>87</v>
      </c>
      <c r="C5">
        <f t="shared" si="0"/>
        <v>10</v>
      </c>
      <c r="D5" s="3">
        <f t="shared" si="0"/>
        <v>1.1494252873563218E-2</v>
      </c>
    </row>
    <row r="6" spans="1:6" x14ac:dyDescent="0.2">
      <c r="A6" s="8">
        <v>2</v>
      </c>
      <c r="B6">
        <v>90</v>
      </c>
      <c r="C6">
        <f t="shared" si="0"/>
        <v>0.5</v>
      </c>
      <c r="D6" s="3">
        <f t="shared" si="0"/>
        <v>1.1111111111111112E-2</v>
      </c>
    </row>
    <row r="7" spans="1:6" x14ac:dyDescent="0.2">
      <c r="A7" s="8">
        <v>10</v>
      </c>
      <c r="B7">
        <v>95</v>
      </c>
      <c r="C7">
        <f t="shared" si="0"/>
        <v>0.1</v>
      </c>
      <c r="D7" s="3">
        <f t="shared" si="0"/>
        <v>1.0526315789473684E-2</v>
      </c>
    </row>
    <row r="9" spans="1:6" x14ac:dyDescent="0.2">
      <c r="B9" s="5" t="s">
        <v>5</v>
      </c>
      <c r="C9" s="4">
        <f>1/INTERCEPT(D2:D7,C2:C7)</f>
        <v>94.275661975383244</v>
      </c>
      <c r="D9" t="s">
        <v>3</v>
      </c>
      <c r="E9" s="1">
        <f>C9*(1/1000)*(1/60)</f>
        <v>1.5712610329230541E-3</v>
      </c>
      <c r="F9" t="s">
        <v>7</v>
      </c>
    </row>
    <row r="10" spans="1:6" x14ac:dyDescent="0.2">
      <c r="B10" s="5" t="s">
        <v>6</v>
      </c>
      <c r="C10" s="2">
        <f>SLOPE(D2:D7,C2:C7)/INTERCEPT(D2:D7,C2:C7)</f>
        <v>1.0868864655991238E-2</v>
      </c>
      <c r="D10" t="s">
        <v>4</v>
      </c>
      <c r="E10" s="6">
        <f>C10*(1/1000)</f>
        <v>1.0868864655991237E-5</v>
      </c>
      <c r="F10" t="s">
        <v>8</v>
      </c>
    </row>
    <row r="12" spans="1:6" x14ac:dyDescent="0.2">
      <c r="B12" s="5" t="s">
        <v>9</v>
      </c>
      <c r="C12">
        <v>72</v>
      </c>
      <c r="D12" t="s">
        <v>10</v>
      </c>
      <c r="E12">
        <f>C12*(1/1000000)</f>
        <v>7.2000000000000002E-5</v>
      </c>
      <c r="F12" t="s">
        <v>8</v>
      </c>
    </row>
    <row r="14" spans="1:6" x14ac:dyDescent="0.2">
      <c r="B14" s="5" t="s">
        <v>11</v>
      </c>
      <c r="C14" s="4">
        <f>E9/E12</f>
        <v>21.823069901709083</v>
      </c>
      <c r="D14" t="s">
        <v>12</v>
      </c>
    </row>
    <row r="16" spans="1:6" x14ac:dyDescent="0.2">
      <c r="B16" s="5" t="s">
        <v>13</v>
      </c>
      <c r="C16" s="6">
        <f>C14/E10</f>
        <v>2007851.8403189026</v>
      </c>
      <c r="D16" t="s">
        <v>14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A8328-0D2D-6348-8C5A-B1991B7CBAD1}">
  <dimension ref="A1:G8"/>
  <sheetViews>
    <sheetView tabSelected="1" workbookViewId="0">
      <selection activeCell="E15" sqref="E15"/>
    </sheetView>
  </sheetViews>
  <sheetFormatPr baseColWidth="10" defaultRowHeight="16" x14ac:dyDescent="0.2"/>
  <cols>
    <col min="1" max="1" width="16.6640625" bestFit="1" customWidth="1"/>
    <col min="2" max="2" width="18.33203125" bestFit="1" customWidth="1"/>
  </cols>
  <sheetData>
    <row r="1" spans="1:7" x14ac:dyDescent="0.2">
      <c r="A1" t="s">
        <v>17</v>
      </c>
      <c r="B1" t="s">
        <v>18</v>
      </c>
      <c r="C1" t="s">
        <v>19</v>
      </c>
      <c r="D1" t="s">
        <v>25</v>
      </c>
      <c r="E1" t="s">
        <v>2</v>
      </c>
      <c r="F1" t="s">
        <v>20</v>
      </c>
    </row>
    <row r="2" spans="1:7" x14ac:dyDescent="0.2">
      <c r="A2">
        <v>1</v>
      </c>
      <c r="B2">
        <v>100</v>
      </c>
      <c r="C2">
        <v>11</v>
      </c>
      <c r="D2" s="9">
        <f>1/A2</f>
        <v>1</v>
      </c>
      <c r="E2" s="1">
        <f>1/B2</f>
        <v>0.01</v>
      </c>
      <c r="F2" s="2">
        <f>1/C2</f>
        <v>9.0909090909090912E-2</v>
      </c>
    </row>
    <row r="3" spans="1:7" x14ac:dyDescent="0.2">
      <c r="A3">
        <v>2</v>
      </c>
      <c r="B3">
        <v>156</v>
      </c>
      <c r="C3">
        <v>18</v>
      </c>
      <c r="D3" s="9">
        <f t="shared" ref="D3:E5" si="0">1/A3</f>
        <v>0.5</v>
      </c>
      <c r="E3" s="1">
        <f t="shared" si="0"/>
        <v>6.41025641025641E-3</v>
      </c>
      <c r="F3" s="2">
        <f t="shared" ref="F3:F5" si="1">1/C3</f>
        <v>5.5555555555555552E-2</v>
      </c>
    </row>
    <row r="4" spans="1:7" x14ac:dyDescent="0.2">
      <c r="A4">
        <v>3</v>
      </c>
      <c r="B4">
        <v>222</v>
      </c>
      <c r="C4">
        <v>27</v>
      </c>
      <c r="D4" s="9">
        <f t="shared" si="0"/>
        <v>0.33333333333333331</v>
      </c>
      <c r="E4" s="1">
        <f t="shared" si="0"/>
        <v>4.5045045045045045E-3</v>
      </c>
      <c r="F4" s="2">
        <f t="shared" si="1"/>
        <v>3.7037037037037035E-2</v>
      </c>
    </row>
    <row r="5" spans="1:7" x14ac:dyDescent="0.2">
      <c r="A5">
        <v>4</v>
      </c>
      <c r="B5">
        <v>323</v>
      </c>
      <c r="C5">
        <v>33</v>
      </c>
      <c r="D5" s="9">
        <f t="shared" si="0"/>
        <v>0.25</v>
      </c>
      <c r="E5" s="1">
        <f t="shared" si="0"/>
        <v>3.0959752321981426E-3</v>
      </c>
      <c r="F5" s="2">
        <f t="shared" si="1"/>
        <v>3.0303030303030304E-2</v>
      </c>
    </row>
    <row r="7" spans="1:7" x14ac:dyDescent="0.2">
      <c r="D7" s="5" t="s">
        <v>21</v>
      </c>
      <c r="E7" s="10">
        <f>1/INTERCEPT(E2:E5,$D$2:$D$5)</f>
        <v>701.40389043920618</v>
      </c>
      <c r="F7" s="10">
        <f>1/INTERCEPT(F2:F5,$D$2:$D$5)</f>
        <v>86.764044943820167</v>
      </c>
      <c r="G7" t="s">
        <v>23</v>
      </c>
    </row>
    <row r="8" spans="1:7" x14ac:dyDescent="0.2">
      <c r="D8" s="5" t="s">
        <v>22</v>
      </c>
      <c r="E8" s="9">
        <f>SLOPE(E2:E5,$D$2:$D$5)/INTERCEPT(E2:E5,$D$2:$D$5)</f>
        <v>6.163787397977452</v>
      </c>
      <c r="F8" s="9">
        <f>SLOPE(F2:F5,$D$2:$D$5)/INTERCEPT(F2:F5,$D$2:$D$5)</f>
        <v>6.9842696629213448</v>
      </c>
      <c r="G8" t="s">
        <v>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Gallagher, Warren H.</dc:creator>
  <cp:lastModifiedBy>Gallagher, Warren H.</cp:lastModifiedBy>
  <dcterms:created xsi:type="dcterms:W3CDTF">2018-03-06T15:22:23Z</dcterms:created>
  <dcterms:modified xsi:type="dcterms:W3CDTF">2018-03-07T18:14:35Z</dcterms:modified>
</cp:coreProperties>
</file>